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Бюджет 2022 доходы и расходы\Дума\Исполнение за 1 полугодие 2022\"/>
    </mc:Choice>
  </mc:AlternateContent>
  <bookViews>
    <workbookView xWindow="-120" yWindow="-120" windowWidth="29040" windowHeight="15990"/>
  </bookViews>
  <sheets>
    <sheet name="Бюджет" sheetId="2" r:id="rId1"/>
  </sheets>
  <definedNames>
    <definedName name="_xlnm._FilterDatabase" localSheetId="0" hidden="1">Бюджет!$A$6:$I$69</definedName>
    <definedName name="_xlnm.Print_Titles" localSheetId="0">Бюджет!$4:$5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12" i="2"/>
  <c r="C16" i="2"/>
  <c r="C20" i="2"/>
  <c r="C69" i="2" s="1"/>
  <c r="C25" i="2"/>
  <c r="C29" i="2"/>
  <c r="C35" i="2"/>
  <c r="C41" i="2"/>
  <c r="C45" i="2"/>
  <c r="C47" i="2"/>
  <c r="C49" i="2"/>
  <c r="C54" i="2"/>
  <c r="C57" i="2"/>
  <c r="C64" i="2"/>
  <c r="E25" i="2" l="1"/>
  <c r="E69" i="2"/>
  <c r="I66" i="2" l="1"/>
  <c r="I67" i="2"/>
  <c r="I65" i="2"/>
  <c r="I44" i="2"/>
  <c r="I32" i="2"/>
  <c r="G34" i="2"/>
  <c r="H34" i="2"/>
  <c r="I34" i="2"/>
  <c r="D29" i="2"/>
  <c r="I59" i="2"/>
  <c r="I60" i="2"/>
  <c r="I61" i="2"/>
  <c r="I62" i="2"/>
  <c r="I63" i="2"/>
  <c r="I58" i="2"/>
  <c r="H58" i="2"/>
  <c r="G58" i="2"/>
  <c r="H59" i="2"/>
  <c r="H60" i="2"/>
  <c r="H61" i="2"/>
  <c r="H62" i="2"/>
  <c r="G63" i="2"/>
  <c r="H63" i="2"/>
  <c r="D57" i="2"/>
  <c r="I27" i="2" l="1"/>
  <c r="I30" i="2" l="1"/>
  <c r="I31" i="2"/>
  <c r="H15" i="2" l="1"/>
  <c r="G15" i="2"/>
  <c r="I9" i="2"/>
  <c r="I10" i="2"/>
  <c r="I11" i="2"/>
  <c r="I8" i="2"/>
  <c r="G8" i="2"/>
  <c r="H8" i="2"/>
  <c r="G11" i="2"/>
  <c r="E12" i="2"/>
  <c r="I14" i="2" l="1"/>
  <c r="H68" i="2" l="1"/>
  <c r="D45" i="2"/>
  <c r="E45" i="2"/>
  <c r="F45" i="2"/>
  <c r="E29" i="2"/>
  <c r="F29" i="2"/>
  <c r="D25" i="2"/>
  <c r="F25" i="2"/>
  <c r="D16" i="2"/>
  <c r="E16" i="2"/>
  <c r="F16" i="2"/>
  <c r="F12" i="2"/>
  <c r="D12" i="2"/>
  <c r="F47" i="2"/>
  <c r="D47" i="2"/>
  <c r="E47" i="2"/>
  <c r="I48" i="2"/>
  <c r="H48" i="2"/>
  <c r="G48" i="2"/>
  <c r="I23" i="2"/>
  <c r="G68" i="2" l="1"/>
  <c r="I39" i="2"/>
  <c r="H65" i="2"/>
  <c r="H66" i="2"/>
  <c r="H67" i="2"/>
  <c r="G65" i="2"/>
  <c r="G66" i="2"/>
  <c r="G67" i="2"/>
  <c r="D64" i="2"/>
  <c r="E64" i="2"/>
  <c r="F64" i="2"/>
  <c r="I64" i="2" s="1"/>
  <c r="E57" i="2"/>
  <c r="F57" i="2"/>
  <c r="H57" i="2" l="1"/>
  <c r="I57" i="2"/>
  <c r="H64" i="2"/>
  <c r="G64" i="2"/>
  <c r="G57" i="2"/>
  <c r="D20" i="2"/>
  <c r="E20" i="2"/>
  <c r="G56" i="2"/>
  <c r="G55" i="2"/>
  <c r="G52" i="2"/>
  <c r="G51" i="2"/>
  <c r="G50" i="2"/>
  <c r="G46" i="2"/>
  <c r="G43" i="2"/>
  <c r="G42" i="2"/>
  <c r="G38" i="2"/>
  <c r="G37" i="2"/>
  <c r="G36" i="2"/>
  <c r="G32" i="2"/>
  <c r="G31" i="2"/>
  <c r="G30" i="2"/>
  <c r="G28" i="2"/>
  <c r="G27" i="2"/>
  <c r="G26" i="2"/>
  <c r="G23" i="2"/>
  <c r="G22" i="2"/>
  <c r="G21" i="2"/>
  <c r="G18" i="2"/>
  <c r="G14" i="2"/>
  <c r="G13" i="2"/>
  <c r="G9" i="2"/>
  <c r="G10" i="2"/>
  <c r="G47" i="2"/>
  <c r="G40" i="2"/>
  <c r="G39" i="2"/>
  <c r="G24" i="2"/>
  <c r="G19" i="2"/>
  <c r="H27" i="2"/>
  <c r="H17" i="2"/>
  <c r="H23" i="2"/>
  <c r="F20" i="2"/>
  <c r="G17" i="2"/>
  <c r="I55" i="2"/>
  <c r="I52" i="2"/>
  <c r="I51" i="2"/>
  <c r="I50" i="2"/>
  <c r="I43" i="2"/>
  <c r="I42" i="2"/>
  <c r="I38" i="2"/>
  <c r="I37" i="2"/>
  <c r="I36" i="2"/>
  <c r="I22" i="2"/>
  <c r="I21" i="2"/>
  <c r="I18" i="2"/>
  <c r="I17" i="2"/>
  <c r="I13" i="2"/>
  <c r="I47" i="2"/>
  <c r="I40" i="2"/>
  <c r="I24" i="2"/>
  <c r="I19" i="2"/>
  <c r="H56" i="2"/>
  <c r="H55" i="2"/>
  <c r="H52" i="2"/>
  <c r="H51" i="2"/>
  <c r="H50" i="2"/>
  <c r="H46" i="2"/>
  <c r="H44" i="2"/>
  <c r="H43" i="2"/>
  <c r="H42" i="2"/>
  <c r="H38" i="2"/>
  <c r="H37" i="2"/>
  <c r="H36" i="2"/>
  <c r="H32" i="2"/>
  <c r="H31" i="2"/>
  <c r="H30" i="2"/>
  <c r="H28" i="2"/>
  <c r="H26" i="2"/>
  <c r="H22" i="2"/>
  <c r="H21" i="2"/>
  <c r="H18" i="2"/>
  <c r="H14" i="2"/>
  <c r="H13" i="2"/>
  <c r="H9" i="2"/>
  <c r="H10" i="2"/>
  <c r="H11" i="2"/>
  <c r="H47" i="2"/>
  <c r="H40" i="2"/>
  <c r="H39" i="2"/>
  <c r="H24" i="2"/>
  <c r="H19" i="2"/>
  <c r="D54" i="2"/>
  <c r="E54" i="2"/>
  <c r="F54" i="2"/>
  <c r="D49" i="2"/>
  <c r="E49" i="2"/>
  <c r="F49" i="2"/>
  <c r="D41" i="2"/>
  <c r="E41" i="2"/>
  <c r="F41" i="2"/>
  <c r="D35" i="2"/>
  <c r="E35" i="2"/>
  <c r="F35" i="2"/>
  <c r="D7" i="2"/>
  <c r="E7" i="2"/>
  <c r="F7" i="2"/>
  <c r="D69" i="2" l="1"/>
  <c r="F69" i="2"/>
  <c r="H20" i="2"/>
  <c r="G29" i="2"/>
  <c r="G16" i="2"/>
  <c r="G7" i="2"/>
  <c r="G45" i="2"/>
  <c r="G25" i="2"/>
  <c r="G20" i="2"/>
  <c r="G12" i="2"/>
  <c r="G35" i="2"/>
  <c r="H25" i="2"/>
  <c r="G41" i="2"/>
  <c r="G54" i="2"/>
  <c r="G49" i="2"/>
  <c r="G53" i="2"/>
  <c r="H54" i="2"/>
  <c r="H53" i="2"/>
  <c r="H49" i="2"/>
  <c r="H45" i="2"/>
  <c r="H41" i="2"/>
  <c r="H35" i="2"/>
  <c r="H12" i="2"/>
  <c r="H16" i="2"/>
  <c r="H7" i="2"/>
  <c r="H29" i="2"/>
  <c r="I53" i="2"/>
  <c r="I49" i="2"/>
  <c r="I41" i="2"/>
  <c r="I35" i="2"/>
  <c r="I29" i="2"/>
  <c r="I25" i="2"/>
  <c r="I20" i="2"/>
  <c r="I16" i="2"/>
  <c r="I12" i="2"/>
  <c r="I7" i="2" l="1"/>
  <c r="H69" i="2"/>
  <c r="I54" i="2"/>
  <c r="G69" i="2"/>
  <c r="I69" i="2" l="1"/>
</calcChain>
</file>

<file path=xl/sharedStrings.xml><?xml version="1.0" encoding="utf-8"?>
<sst xmlns="http://schemas.openxmlformats.org/spreadsheetml/2006/main" count="137" uniqueCount="137">
  <si>
    <t>22.2.00.00000</t>
  </si>
  <si>
    <t>Подпрограмма «Управление муниципальными финансами в Нижневартовском районе»</t>
  </si>
  <si>
    <t>22.1.00.00000</t>
  </si>
  <si>
    <t>22.0.00.00000</t>
  </si>
  <si>
    <t>20.0.00.00000</t>
  </si>
  <si>
    <t>19.3.00.00000</t>
  </si>
  <si>
    <t>Подпрограмма " Организация деятельности  муниципального бюджетного учреждения Нижневартовского района «Управление имущественными и земельными ресурсами"</t>
  </si>
  <si>
    <t>19.2.00.00000</t>
  </si>
  <si>
    <t>Подпрограмма "Развитие земельных и имущественных  отношений на территории Нижневартовского района"</t>
  </si>
  <si>
    <t>19.1.00.00000</t>
  </si>
  <si>
    <t>Подпрограмма "Обеспечение страховой защиты имущества Нижневартовского района"</t>
  </si>
  <si>
    <t>19.0.00.00000</t>
  </si>
  <si>
    <t>18.0.00.00000</t>
  </si>
  <si>
    <t>Подпрограмма "Осуществление материально-технического обеспечения деятельности органов местного самоуправления"</t>
  </si>
  <si>
    <t>17.1.00.00000</t>
  </si>
  <si>
    <t>Подпрограмма "Поддержка социально ориентированных некоммерческих организаций"</t>
  </si>
  <si>
    <t>17.0.00.00000</t>
  </si>
  <si>
    <t>16.3.00.00000</t>
  </si>
  <si>
    <t>16.2.00.00000</t>
  </si>
  <si>
    <t>Подпрограмма "Транспортные услуги межпоселенческого характера и связь"</t>
  </si>
  <si>
    <t>16.1.00.00000</t>
  </si>
  <si>
    <t>Подпрограмма "Автомобильные дороги"</t>
  </si>
  <si>
    <t>16.0.00.00000</t>
  </si>
  <si>
    <t>15.0.00.00000</t>
  </si>
  <si>
    <t>13.0.00.00000</t>
  </si>
  <si>
    <t>12.3.00.00000</t>
  </si>
  <si>
    <t>Подпрограмма «Создание условий для выполнения функций, возложенных  на муниципальное казенное учреждение Нижневартовского района «Управление по делам гражданской обороны и чрезвычайным ситуациям»</t>
  </si>
  <si>
    <t>12.2.00.00000</t>
  </si>
  <si>
    <t>Подпрограмма "Организация и обеспечение мероприятий в сфере гражданской обороны, защиты населения и территории района от чрезвычайных ситуаций"</t>
  </si>
  <si>
    <t>12.1.00.00000</t>
  </si>
  <si>
    <t>Подпрограмма "Укрепление пожарной безопасности в районе"</t>
  </si>
  <si>
    <t>12.0.00.00000</t>
  </si>
  <si>
    <t>11.0.00.00000</t>
  </si>
  <si>
    <t xml:space="preserve">Подпрограмма "Формирование комфортной городской среды" </t>
  </si>
  <si>
    <t>10.5.00.00000</t>
  </si>
  <si>
    <t xml:space="preserve">Подпрограмма "Обеспечение равных прав потребителей на получение энергетических ресурсов" </t>
  </si>
  <si>
    <t>10.1.00.00000</t>
  </si>
  <si>
    <t xml:space="preserve">Подпрограмма "Создание условий для обеспечения качественными коммунальными услугами" </t>
  </si>
  <si>
    <t>10.0.00.00000</t>
  </si>
  <si>
    <t>09.3.00.00000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</si>
  <si>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</si>
  <si>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09.2.00.00000</t>
  </si>
  <si>
    <t>Подпрограмма "Содействие развитию жилищного строительства"</t>
  </si>
  <si>
    <t>09.1.00.00000</t>
  </si>
  <si>
    <t xml:space="preserve">Подпрограмма "Градостроительная деятельность" </t>
  </si>
  <si>
    <t>09.0.00.00000</t>
  </si>
  <si>
    <t>08.0.00.00000</t>
  </si>
  <si>
    <t>07.2.00.00000</t>
  </si>
  <si>
    <t>Подпрограмма «Развитие агропромышленного комплекса и рынков сельскохозяйственной продукции, сырья и продовольствия в  Нижневартовском районе»</t>
  </si>
  <si>
    <t>07.1.00.00000</t>
  </si>
  <si>
    <t>Подпрограмма  «Развитие малого и среднего предпринимательства в Нижневартовском районе»</t>
  </si>
  <si>
    <t>07.0.00.00000</t>
  </si>
  <si>
    <t>06.0.00.00000</t>
  </si>
  <si>
    <t>05.2.00.00000</t>
  </si>
  <si>
    <t>Подпрограмма "Укрепление единого пространства в районе"</t>
  </si>
  <si>
    <t>05.1.00.00000</t>
  </si>
  <si>
    <t>Подпрограмма "Обеспечение прав граждан на доступ к культурным ценностям и информации"</t>
  </si>
  <si>
    <t>05.0.00.00000</t>
  </si>
  <si>
    <t>03.2.00.00000</t>
  </si>
  <si>
    <t xml:space="preserve">Подпрограмма "Доступная среда в Нижневартовском районе" </t>
  </si>
  <si>
    <t>03.1.00.00000</t>
  </si>
  <si>
    <t xml:space="preserve">Подпрограмма  "Социальная поддержка жителей Нижневартовского района" </t>
  </si>
  <si>
    <t>03.0.00.00000</t>
  </si>
  <si>
    <t>01.5.00.00000</t>
  </si>
  <si>
    <t xml:space="preserve">Подпрограмма  "Молодежь Нижневартовского района" </t>
  </si>
  <si>
    <t>01.4.00.00000</t>
  </si>
  <si>
    <t>Подпрограмма  "Организация в каникулярное время отдыха, оздоровления, занятости детей, подростков и молодежи района"</t>
  </si>
  <si>
    <t>01.3.00.00000</t>
  </si>
  <si>
    <t>Подпрограмма "Комплексные меры профилактики наркомании и алкоголизма среди детей, подростков и молодежи"</t>
  </si>
  <si>
    <t>01.1.00.00000</t>
  </si>
  <si>
    <t>Подпрограмма "Развитие дошкольного, общего образования и дополнительного образования детей"</t>
  </si>
  <si>
    <t>01.0.00.00000</t>
  </si>
  <si>
    <t>Наименование</t>
  </si>
  <si>
    <t>(тыс. рублей)</t>
  </si>
  <si>
    <t xml:space="preserve">Подпрограмма «Создание условий для эффективного управления муниципальными финансами, повышение устойчивости бюджетов поселений Нижневартовского района» </t>
  </si>
  <si>
    <t>ИТОГО по муниципальным программам</t>
  </si>
  <si>
    <t>Код целевой статьи расходов бюджета</t>
  </si>
  <si>
    <t xml:space="preserve">Подпрограмма «Приобретение автотранспорта и специальной техники в собственность района» </t>
  </si>
  <si>
    <t>Уточненный план</t>
  </si>
  <si>
    <t>Утвержденный план</t>
  </si>
  <si>
    <t>% исполнения к уточненному плану</t>
  </si>
  <si>
    <t>1. Муниципальная программа "Развитие образования в Нижневартовском районе"</t>
  </si>
  <si>
    <t>2. Муниципальная программа "Социальная поддержка жителей Нижневартовского района"</t>
  </si>
  <si>
    <t>3. Муниципальная программа  «Культурное пространство Нижневартовского района»</t>
  </si>
  <si>
    <t>5. Муниципальная программа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</t>
  </si>
  <si>
    <t>6. Муниципальная программа "Устойчивое развитие коренных малочисленных народов Севера в Нижневартовском районе"</t>
  </si>
  <si>
    <t xml:space="preserve">7. Муниципальная программа «Развитие жилищной сферы в Нижневартовском районе»  </t>
  </si>
  <si>
    <t>8. Муниципальная программа  «Жилищно-коммунальный комплекс и городская среда в Нижневартовском районе»</t>
  </si>
  <si>
    <t>9. Муниципальная программа  "Профилактика правонарушений в сфере общественного порядка в Нижневартовском районе"</t>
  </si>
  <si>
    <t xml:space="preserve">10. Муниципальная программа "Безопасность жизнедеятельности в Нижневартовском районе" </t>
  </si>
  <si>
    <t>11. Муниципальная программа "Обеспечение экологической безопасности в Нижневартовском районе"</t>
  </si>
  <si>
    <t>12. Муниципальная программа "Информационное общество Нижневартовского района"</t>
  </si>
  <si>
    <t>13. Муниципальная программа "Развитие транспортной системы Нижневартовского района"</t>
  </si>
  <si>
    <t>14. Муниципальная программа "Развитие гражданского общества Нижневартовского района"</t>
  </si>
  <si>
    <t>15. Муниципальная программа "Профилактика терроризма и экстремизма, укрепление межнационального и межконфессионального согласия в Нижневартовском районе"</t>
  </si>
  <si>
    <t>16. Муниципальная программа "Управление муниципальным имуществом Нижневартовского района"</t>
  </si>
  <si>
    <t>17. Муниципальная программа "Развитие муниципальной службы в Нижневартовском районе"</t>
  </si>
  <si>
    <t>18. Муниципальная программа «Управление в сфере муниципальных финансов в Нижневартовском районе»</t>
  </si>
  <si>
    <t>07.3.00.00000</t>
  </si>
  <si>
    <t>Подпрограмма «Защита прав потребителей в Нижневартовском районе»</t>
  </si>
  <si>
    <t>% исполнения к утвержденному плану</t>
  </si>
  <si>
    <t>10.2.00.00000</t>
  </si>
  <si>
    <t>19. Муниципальная программа "Строительство (реконструкция), капитальный и текущий ремонт объектов Нижневартовского района"</t>
  </si>
  <si>
    <t>23.0.00.00000</t>
  </si>
  <si>
    <t>23.1.00.00000</t>
  </si>
  <si>
    <t>23.2.00.00000</t>
  </si>
  <si>
    <t>23.3.00.00000</t>
  </si>
  <si>
    <t>23.4.00.00000</t>
  </si>
  <si>
    <t>23.5.00.00000</t>
  </si>
  <si>
    <t>23.6.00.00000</t>
  </si>
  <si>
    <t>Подпрограмма "Строительство (реконструкция), капитальный и текущий ремонт объектов образования"</t>
  </si>
  <si>
    <t>Подпрограмма "Строительство (реконструкция), капитальный и текущий ремонт объектов культуры"</t>
  </si>
  <si>
    <t>Подпрограмма "Строительство (реконструкция), капитальный и текущий ремонт объектов физической культуры и спорта"</t>
  </si>
  <si>
    <t>Подпрограмма "Строительство (реконструкция), капитальный и текущий ремонт объектов административного назначения"</t>
  </si>
  <si>
    <t>Подпрограмма "Строительство (реконструкция), капитальный и текущий ремонт объектов жилищного хозяйства"</t>
  </si>
  <si>
    <t>Подпрограмма "Создание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района"</t>
  </si>
  <si>
    <t>Муниципальная программа "Повышение эффективности управления Нижневартовским районом"</t>
  </si>
  <si>
    <t>24.0.00.00000</t>
  </si>
  <si>
    <t>24.1.00.00000</t>
  </si>
  <si>
    <t>24.2.00.00000</t>
  </si>
  <si>
    <t>24.3.00.00000</t>
  </si>
  <si>
    <t>Подпрограмма "Обеспечение деятельности органов местного самоуправления Нижневартовского района"</t>
  </si>
  <si>
    <t>Подпрограмма "Поддержка средств массовой информации"</t>
  </si>
  <si>
    <t>4. Муниципальная программа «Развитие физической культуры и спорта в Нижневартовском районе»</t>
  </si>
  <si>
    <t>Подпрограмма "Профилактика терроризма и экстремизма, укрепление межнационального и межконфессионального согласия в Нижневартовском районе"</t>
  </si>
  <si>
    <t>18.2.00.00000</t>
  </si>
  <si>
    <t>2022 год</t>
  </si>
  <si>
    <t>Темп роста (2022/2021), %</t>
  </si>
  <si>
    <t>Подпрограмма "Социальные гарантии по предоставлению детям-сиротам и детям, оставшимся без попечения родителей ,лицам из их  числа , жилых помещений"</t>
  </si>
  <si>
    <t>03.3.00.00000</t>
  </si>
  <si>
    <t>Муниципальная программа "Чистая вода в Нижневартовском районе"</t>
  </si>
  <si>
    <t>25.0.00.00000</t>
  </si>
  <si>
    <t>Сведения об исполнении бюджета Нижневартовского района за I полугодие 2022 года по расходам в разрезе муниципальных программ в сравнении с  запланированными бюджетными ассигнованиями, в сравнении с соответствующим периодом 2021 года</t>
  </si>
  <si>
    <t xml:space="preserve">Исполнено за 1 полугодие 2021 года </t>
  </si>
  <si>
    <t xml:space="preserve">Исполнено за 1 полугодие </t>
  </si>
  <si>
    <t xml:space="preserve">Подпрограмма "Чистая вода" </t>
  </si>
  <si>
    <t>10.6.00.00000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</si>
</sst>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"/>
    <numFmt numFmtId="165" formatCode="0000000000"/>
    <numFmt numFmtId="166" formatCode="#,##0.0"/>
    <numFmt numFmtId="167" formatCode="#,##0.00;[Red]\-#,##0.00;0.00"/>
    <numFmt numFmtId="168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9" fillId="0" borderId="0"/>
  </cellStyleXfs>
  <cellXfs count="66">
    <xf numFmtId="0" fontId="0" fillId="0" borderId="0" xfId="0"/>
    <xf numFmtId="0" fontId="4" fillId="2" borderId="0" xfId="2" applyFont="1" applyFill="1" applyAlignment="1">
      <alignment horizontal="left" vertical="center" wrapText="1"/>
    </xf>
    <xf numFmtId="0" fontId="4" fillId="2" borderId="0" xfId="2" applyFont="1" applyFill="1" applyAlignment="1">
      <alignment horizontal="center" vertical="center" wrapText="1"/>
    </xf>
    <xf numFmtId="0" fontId="3" fillId="2" borderId="0" xfId="2" applyFill="1"/>
    <xf numFmtId="0" fontId="5" fillId="2" borderId="2" xfId="2" applyFont="1" applyFill="1" applyBorder="1" applyAlignment="1" applyProtection="1">
      <alignment vertical="center" wrapText="1"/>
      <protection hidden="1"/>
    </xf>
    <xf numFmtId="0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1" applyFill="1"/>
    <xf numFmtId="0" fontId="3" fillId="2" borderId="0" xfId="1" applyFont="1" applyFill="1"/>
    <xf numFmtId="164" fontId="7" fillId="3" borderId="1" xfId="1" applyNumberFormat="1" applyFont="1" applyFill="1" applyBorder="1" applyAlignment="1" applyProtection="1">
      <alignment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165" fontId="2" fillId="2" borderId="1" xfId="1" applyNumberFormat="1" applyFont="1" applyFill="1" applyBorder="1" applyAlignment="1" applyProtection="1">
      <alignment horizontal="right" wrapText="1"/>
      <protection hidden="1"/>
    </xf>
    <xf numFmtId="0" fontId="6" fillId="2" borderId="2" xfId="2" applyFont="1" applyFill="1" applyBorder="1" applyAlignment="1">
      <alignment vertical="center" wrapText="1"/>
    </xf>
    <xf numFmtId="0" fontId="1" fillId="2" borderId="0" xfId="1" applyFill="1" applyAlignment="1">
      <alignment wrapText="1"/>
    </xf>
    <xf numFmtId="0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166" fontId="7" fillId="3" borderId="1" xfId="1" applyNumberFormat="1" applyFont="1" applyFill="1" applyBorder="1" applyAlignment="1" applyProtection="1">
      <alignment horizontal="right"/>
      <protection hidden="1"/>
    </xf>
    <xf numFmtId="166" fontId="2" fillId="2" borderId="1" xfId="1" applyNumberFormat="1" applyFont="1" applyFill="1" applyBorder="1" applyAlignment="1" applyProtection="1">
      <alignment horizontal="right"/>
      <protection hidden="1"/>
    </xf>
    <xf numFmtId="0" fontId="6" fillId="2" borderId="0" xfId="2" applyFont="1" applyFill="1" applyBorder="1" applyAlignment="1">
      <alignment vertical="center" wrapText="1"/>
    </xf>
    <xf numFmtId="4" fontId="1" fillId="2" borderId="0" xfId="1" applyNumberFormat="1" applyFill="1"/>
    <xf numFmtId="0" fontId="1" fillId="2" borderId="0" xfId="2" applyFont="1" applyFill="1"/>
    <xf numFmtId="0" fontId="1" fillId="2" borderId="0" xfId="1" applyFont="1" applyFill="1"/>
    <xf numFmtId="164" fontId="7" fillId="0" borderId="1" xfId="1" applyNumberFormat="1" applyFont="1" applyFill="1" applyBorder="1" applyAlignment="1" applyProtection="1">
      <alignment wrapText="1"/>
      <protection hidden="1"/>
    </xf>
    <xf numFmtId="165" fontId="7" fillId="0" borderId="1" xfId="1" applyNumberFormat="1" applyFont="1" applyFill="1" applyBorder="1" applyAlignment="1" applyProtection="1">
      <alignment horizontal="right" wrapText="1"/>
      <protection hidden="1"/>
    </xf>
    <xf numFmtId="166" fontId="7" fillId="0" borderId="1" xfId="1" applyNumberFormat="1" applyFont="1" applyFill="1" applyBorder="1" applyAlignment="1" applyProtection="1">
      <alignment horizontal="right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horizontal="right" wrapText="1"/>
      <protection hidden="1"/>
    </xf>
    <xf numFmtId="166" fontId="2" fillId="0" borderId="1" xfId="1" applyNumberFormat="1" applyFont="1" applyFill="1" applyBorder="1" applyAlignment="1" applyProtection="1">
      <alignment horizontal="right"/>
      <protection hidden="1"/>
    </xf>
    <xf numFmtId="166" fontId="7" fillId="0" borderId="1" xfId="1" applyNumberFormat="1" applyFont="1" applyFill="1" applyBorder="1" applyAlignment="1" applyProtection="1">
      <protection hidden="1"/>
    </xf>
    <xf numFmtId="166" fontId="7" fillId="2" borderId="1" xfId="1" applyNumberFormat="1" applyFont="1" applyFill="1" applyBorder="1" applyAlignment="1" applyProtection="1">
      <alignment horizontal="right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7" fillId="2" borderId="1" xfId="1" applyNumberFormat="1" applyFont="1" applyFill="1" applyBorder="1" applyAlignment="1" applyProtection="1">
      <alignment wrapText="1"/>
      <protection hidden="1"/>
    </xf>
    <xf numFmtId="165" fontId="7" fillId="2" borderId="1" xfId="1" applyNumberFormat="1" applyFont="1" applyFill="1" applyBorder="1" applyAlignment="1" applyProtection="1">
      <alignment horizontal="right" wrapText="1"/>
      <protection hidden="1"/>
    </xf>
    <xf numFmtId="166" fontId="7" fillId="3" borderId="1" xfId="1" applyNumberFormat="1" applyFont="1" applyFill="1" applyBorder="1" applyAlignment="1" applyProtection="1">
      <protection hidden="1"/>
    </xf>
    <xf numFmtId="4" fontId="7" fillId="3" borderId="1" xfId="1" applyNumberFormat="1" applyFont="1" applyFill="1" applyBorder="1" applyAlignment="1" applyProtection="1">
      <protection hidden="1"/>
    </xf>
    <xf numFmtId="4" fontId="2" fillId="0" borderId="7" xfId="1" applyNumberFormat="1" applyFont="1" applyBorder="1" applyAlignment="1" applyProtection="1">
      <alignment horizontal="right"/>
      <protection hidden="1"/>
    </xf>
    <xf numFmtId="167" fontId="2" fillId="0" borderId="1" xfId="3" applyNumberFormat="1" applyFont="1" applyFill="1" applyBorder="1" applyAlignment="1" applyProtection="1">
      <alignment wrapText="1"/>
      <protection hidden="1"/>
    </xf>
    <xf numFmtId="4" fontId="2" fillId="0" borderId="1" xfId="1" applyNumberFormat="1" applyFont="1" applyBorder="1" applyAlignment="1" applyProtection="1">
      <alignment horizontal="right"/>
      <protection hidden="1"/>
    </xf>
    <xf numFmtId="167" fontId="2" fillId="0" borderId="1" xfId="3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166" fontId="2" fillId="2" borderId="7" xfId="1" applyNumberFormat="1" applyFont="1" applyFill="1" applyBorder="1" applyAlignment="1" applyProtection="1">
      <alignment horizontal="right"/>
      <protection hidden="1"/>
    </xf>
    <xf numFmtId="166" fontId="2" fillId="0" borderId="9" xfId="1" applyNumberFormat="1" applyFont="1" applyFill="1" applyBorder="1" applyAlignment="1" applyProtection="1">
      <alignment horizontal="right"/>
      <protection hidden="1"/>
    </xf>
    <xf numFmtId="166" fontId="7" fillId="3" borderId="5" xfId="1" applyNumberFormat="1" applyFont="1" applyFill="1" applyBorder="1" applyAlignment="1" applyProtection="1">
      <alignment horizontal="right"/>
      <protection hidden="1"/>
    </xf>
    <xf numFmtId="166" fontId="2" fillId="0" borderId="6" xfId="1" applyNumberFormat="1" applyFont="1" applyFill="1" applyBorder="1" applyAlignment="1" applyProtection="1">
      <alignment horizontal="right"/>
      <protection hidden="1"/>
    </xf>
    <xf numFmtId="166" fontId="7" fillId="0" borderId="6" xfId="1" applyNumberFormat="1" applyFont="1" applyFill="1" applyBorder="1" applyAlignment="1" applyProtection="1">
      <alignment horizontal="right"/>
      <protection hidden="1"/>
    </xf>
    <xf numFmtId="167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8" fontId="2" fillId="0" borderId="7" xfId="1" applyNumberFormat="1" applyFont="1" applyFill="1" applyBorder="1" applyAlignment="1" applyProtection="1">
      <alignment horizontal="right"/>
      <protection hidden="1"/>
    </xf>
    <xf numFmtId="164" fontId="7" fillId="3" borderId="6" xfId="1" applyNumberFormat="1" applyFont="1" applyFill="1" applyBorder="1" applyAlignment="1" applyProtection="1">
      <alignment wrapText="1"/>
      <protection hidden="1"/>
    </xf>
    <xf numFmtId="165" fontId="7" fillId="3" borderId="6" xfId="1" applyNumberFormat="1" applyFont="1" applyFill="1" applyBorder="1" applyAlignment="1" applyProtection="1">
      <alignment horizontal="right" wrapText="1"/>
      <protection hidden="1"/>
    </xf>
    <xf numFmtId="166" fontId="7" fillId="3" borderId="6" xfId="1" applyNumberFormat="1" applyFont="1" applyFill="1" applyBorder="1" applyAlignment="1" applyProtection="1">
      <protection hidden="1"/>
    </xf>
    <xf numFmtId="166" fontId="7" fillId="3" borderId="6" xfId="1" applyNumberFormat="1" applyFont="1" applyFill="1" applyBorder="1" applyAlignment="1" applyProtection="1">
      <alignment horizontal="right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5" fontId="2" fillId="0" borderId="5" xfId="1" applyNumberFormat="1" applyFont="1" applyFill="1" applyBorder="1" applyAlignment="1" applyProtection="1">
      <alignment horizontal="right" wrapText="1"/>
      <protection hidden="1"/>
    </xf>
    <xf numFmtId="166" fontId="2" fillId="0" borderId="5" xfId="1" applyNumberFormat="1" applyFont="1" applyFill="1" applyBorder="1" applyAlignment="1" applyProtection="1">
      <alignment horizontal="right"/>
      <protection hidden="1"/>
    </xf>
    <xf numFmtId="0" fontId="8" fillId="2" borderId="0" xfId="2" applyFont="1" applyFill="1" applyAlignment="1">
      <alignment horizontal="center" vertical="center" wrapText="1"/>
    </xf>
    <xf numFmtId="0" fontId="6" fillId="2" borderId="5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6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8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9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showGridLines="0" tabSelected="1" workbookViewId="0">
      <pane xSplit="1" ySplit="6" topLeftCell="B61" activePane="bottomRight" state="frozen"/>
      <selection pane="topRight" activeCell="B1" sqref="B1"/>
      <selection pane="bottomLeft" activeCell="A8" sqref="A8"/>
      <selection pane="bottomRight" activeCell="B4" sqref="B4:B5"/>
    </sheetView>
  </sheetViews>
  <sheetFormatPr defaultColWidth="9.140625" defaultRowHeight="12.75" x14ac:dyDescent="0.2"/>
  <cols>
    <col min="1" max="1" width="53.7109375" style="6" customWidth="1"/>
    <col min="2" max="2" width="15.7109375" style="6" customWidth="1"/>
    <col min="3" max="3" width="15.5703125" style="6" customWidth="1"/>
    <col min="4" max="4" width="15.42578125" style="6" customWidth="1"/>
    <col min="5" max="5" width="14.42578125" style="6" customWidth="1"/>
    <col min="6" max="6" width="15.140625" style="6" customWidth="1"/>
    <col min="7" max="7" width="15.140625" style="20" customWidth="1"/>
    <col min="8" max="8" width="14.5703125" style="20" customWidth="1"/>
    <col min="9" max="9" width="13.42578125" style="20" customWidth="1"/>
    <col min="10" max="229" width="9.140625" style="6" customWidth="1"/>
    <col min="230" max="16384" width="9.140625" style="6"/>
  </cols>
  <sheetData>
    <row r="1" spans="1:10" s="3" customFormat="1" ht="15.75" x14ac:dyDescent="0.2">
      <c r="A1" s="1"/>
      <c r="B1" s="2"/>
      <c r="C1" s="2"/>
      <c r="D1" s="2"/>
      <c r="E1" s="2"/>
      <c r="F1" s="2"/>
      <c r="G1" s="2"/>
      <c r="H1" s="2"/>
      <c r="I1" s="2"/>
    </row>
    <row r="2" spans="1:10" s="3" customFormat="1" ht="75.75" customHeight="1" x14ac:dyDescent="0.2">
      <c r="A2" s="56" t="s">
        <v>132</v>
      </c>
      <c r="B2" s="56"/>
      <c r="C2" s="56"/>
      <c r="D2" s="56"/>
      <c r="E2" s="56"/>
      <c r="F2" s="56"/>
      <c r="G2" s="56"/>
      <c r="H2" s="56"/>
      <c r="I2" s="56"/>
    </row>
    <row r="3" spans="1:10" s="3" customFormat="1" ht="15.75" x14ac:dyDescent="0.2">
      <c r="A3" s="4"/>
      <c r="B3" s="4"/>
      <c r="G3" s="19"/>
      <c r="H3" s="19"/>
      <c r="I3" s="12" t="s">
        <v>73</v>
      </c>
      <c r="J3" s="17"/>
    </row>
    <row r="4" spans="1:10" s="3" customFormat="1" ht="12.75" customHeight="1" x14ac:dyDescent="0.2">
      <c r="A4" s="57" t="s">
        <v>72</v>
      </c>
      <c r="B4" s="59" t="s">
        <v>76</v>
      </c>
      <c r="C4" s="57" t="s">
        <v>133</v>
      </c>
      <c r="D4" s="61" t="s">
        <v>126</v>
      </c>
      <c r="E4" s="62"/>
      <c r="F4" s="63"/>
      <c r="G4" s="57" t="s">
        <v>100</v>
      </c>
      <c r="H4" s="57" t="s">
        <v>80</v>
      </c>
      <c r="I4" s="57" t="s">
        <v>127</v>
      </c>
    </row>
    <row r="5" spans="1:10" s="3" customFormat="1" ht="38.25" customHeight="1" x14ac:dyDescent="0.2">
      <c r="A5" s="58"/>
      <c r="B5" s="60"/>
      <c r="C5" s="58"/>
      <c r="D5" s="14" t="s">
        <v>79</v>
      </c>
      <c r="E5" s="14" t="s">
        <v>78</v>
      </c>
      <c r="F5" s="14" t="s">
        <v>134</v>
      </c>
      <c r="G5" s="58"/>
      <c r="H5" s="58"/>
      <c r="I5" s="58"/>
    </row>
    <row r="6" spans="1:10" s="3" customFormat="1" x14ac:dyDescent="0.2">
      <c r="A6" s="5">
        <v>1</v>
      </c>
      <c r="B6" s="5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10" ht="25.5" x14ac:dyDescent="0.2">
      <c r="A7" s="8" t="s">
        <v>81</v>
      </c>
      <c r="B7" s="9" t="s">
        <v>71</v>
      </c>
      <c r="C7" s="15">
        <f t="shared" ref="C7" si="0">C8+C9+C10+C11</f>
        <v>944304.09624999994</v>
      </c>
      <c r="D7" s="15">
        <f t="shared" ref="D7:F7" si="1">D8+D9+D10+D11</f>
        <v>1922456.09</v>
      </c>
      <c r="E7" s="15">
        <f t="shared" si="1"/>
        <v>1944920.5584</v>
      </c>
      <c r="F7" s="15">
        <f t="shared" si="1"/>
        <v>1064879.4497199999</v>
      </c>
      <c r="G7" s="15">
        <f>F7/D7*100</f>
        <v>55.391613637323687</v>
      </c>
      <c r="H7" s="15">
        <f>F7/E7*100</f>
        <v>54.751822387852641</v>
      </c>
      <c r="I7" s="15">
        <f>F7/C7*100</f>
        <v>112.76869961157918</v>
      </c>
    </row>
    <row r="8" spans="1:10" ht="22.5" x14ac:dyDescent="0.2">
      <c r="A8" s="10" t="s">
        <v>70</v>
      </c>
      <c r="B8" s="11" t="s">
        <v>69</v>
      </c>
      <c r="C8" s="16">
        <v>937910.08660000004</v>
      </c>
      <c r="D8" s="16">
        <v>1888601.59</v>
      </c>
      <c r="E8" s="16">
        <v>1910377.7583999999</v>
      </c>
      <c r="F8" s="16">
        <v>1051463.227</v>
      </c>
      <c r="G8" s="16">
        <f>F8/D8*100</f>
        <v>55.674168261184185</v>
      </c>
      <c r="H8" s="16">
        <f>F8/E8*100</f>
        <v>55.039545052107009</v>
      </c>
      <c r="I8" s="16">
        <f>F8/C8*100</f>
        <v>112.10703904588971</v>
      </c>
    </row>
    <row r="9" spans="1:10" ht="22.5" x14ac:dyDescent="0.2">
      <c r="A9" s="10" t="s">
        <v>68</v>
      </c>
      <c r="B9" s="11" t="s">
        <v>67</v>
      </c>
      <c r="C9" s="16">
        <v>70</v>
      </c>
      <c r="D9" s="16">
        <v>150</v>
      </c>
      <c r="E9" s="16">
        <v>150</v>
      </c>
      <c r="F9" s="16">
        <v>80</v>
      </c>
      <c r="G9" s="16">
        <f t="shared" ref="G9:G18" si="2">F9/D9*100</f>
        <v>53.333333333333336</v>
      </c>
      <c r="H9" s="16">
        <f t="shared" ref="H9:H18" si="3">F9/E9*100</f>
        <v>53.333333333333336</v>
      </c>
      <c r="I9" s="16">
        <f t="shared" ref="I9:I11" si="4">F9/C9*100</f>
        <v>114.28571428571428</v>
      </c>
    </row>
    <row r="10" spans="1:10" ht="22.5" x14ac:dyDescent="0.2">
      <c r="A10" s="10" t="s">
        <v>66</v>
      </c>
      <c r="B10" s="11" t="s">
        <v>65</v>
      </c>
      <c r="C10" s="16">
        <v>4691.7330400000001</v>
      </c>
      <c r="D10" s="16">
        <v>28281.5</v>
      </c>
      <c r="E10" s="16">
        <v>28281.5</v>
      </c>
      <c r="F10" s="16">
        <v>10849.15848</v>
      </c>
      <c r="G10" s="16">
        <f t="shared" si="2"/>
        <v>38.361326238000103</v>
      </c>
      <c r="H10" s="16">
        <f t="shared" si="3"/>
        <v>38.361326238000103</v>
      </c>
      <c r="I10" s="16">
        <f t="shared" si="4"/>
        <v>231.2398933934229</v>
      </c>
    </row>
    <row r="11" spans="1:10" x14ac:dyDescent="0.2">
      <c r="A11" s="10" t="s">
        <v>64</v>
      </c>
      <c r="B11" s="11" t="s">
        <v>63</v>
      </c>
      <c r="C11" s="16">
        <v>1632.2766099999999</v>
      </c>
      <c r="D11" s="16">
        <v>5423</v>
      </c>
      <c r="E11" s="16">
        <v>6111.3</v>
      </c>
      <c r="F11" s="16">
        <v>2487.0642400000002</v>
      </c>
      <c r="G11" s="16">
        <f>F11/D11*100</f>
        <v>45.861409551908537</v>
      </c>
      <c r="H11" s="16">
        <f t="shared" si="3"/>
        <v>40.696156955148659</v>
      </c>
      <c r="I11" s="16">
        <f t="shared" si="4"/>
        <v>152.36781711893798</v>
      </c>
    </row>
    <row r="12" spans="1:10" ht="25.5" x14ac:dyDescent="0.2">
      <c r="A12" s="21" t="s">
        <v>82</v>
      </c>
      <c r="B12" s="22" t="s">
        <v>62</v>
      </c>
      <c r="C12" s="23">
        <f t="shared" ref="C12" si="5">C13+C14</f>
        <v>15682.986000000001</v>
      </c>
      <c r="D12" s="23">
        <f>D13+D14+D15</f>
        <v>50808.1</v>
      </c>
      <c r="E12" s="23">
        <f t="shared" ref="E12:F12" si="6">E13+E14+E15</f>
        <v>56531.74</v>
      </c>
      <c r="F12" s="23">
        <f t="shared" si="6"/>
        <v>17127.956999999999</v>
      </c>
      <c r="G12" s="23">
        <f>F12/D12*100</f>
        <v>33.711075596213988</v>
      </c>
      <c r="H12" s="23">
        <f>F12/E12*100</f>
        <v>30.297947666213705</v>
      </c>
      <c r="I12" s="23">
        <f>F12/C12*100</f>
        <v>109.21362169168549</v>
      </c>
    </row>
    <row r="13" spans="1:10" ht="22.5" x14ac:dyDescent="0.2">
      <c r="A13" s="24" t="s">
        <v>61</v>
      </c>
      <c r="B13" s="25" t="s">
        <v>60</v>
      </c>
      <c r="C13" s="26">
        <v>15432.986000000001</v>
      </c>
      <c r="D13" s="26">
        <v>37609.5</v>
      </c>
      <c r="E13" s="26">
        <v>43333.14</v>
      </c>
      <c r="F13" s="26">
        <v>16957.956999999999</v>
      </c>
      <c r="G13" s="26">
        <f t="shared" si="2"/>
        <v>45.089557159760162</v>
      </c>
      <c r="H13" s="26">
        <f t="shared" si="3"/>
        <v>39.133921520572933</v>
      </c>
      <c r="I13" s="26">
        <f t="shared" ref="I13:I18" si="7">F13/C13*100</f>
        <v>109.88124397961612</v>
      </c>
    </row>
    <row r="14" spans="1:10" x14ac:dyDescent="0.2">
      <c r="A14" s="24" t="s">
        <v>59</v>
      </c>
      <c r="B14" s="25" t="s">
        <v>58</v>
      </c>
      <c r="C14" s="26">
        <v>250</v>
      </c>
      <c r="D14" s="26">
        <v>250</v>
      </c>
      <c r="E14" s="26">
        <v>250</v>
      </c>
      <c r="F14" s="26">
        <v>170</v>
      </c>
      <c r="G14" s="26">
        <f t="shared" si="2"/>
        <v>68</v>
      </c>
      <c r="H14" s="26">
        <f>F14/E14*100</f>
        <v>68</v>
      </c>
      <c r="I14" s="26">
        <f t="shared" si="7"/>
        <v>68</v>
      </c>
    </row>
    <row r="15" spans="1:10" ht="33.75" x14ac:dyDescent="0.2">
      <c r="A15" s="24" t="s">
        <v>128</v>
      </c>
      <c r="B15" s="25" t="s">
        <v>129</v>
      </c>
      <c r="C15" s="26">
        <v>0</v>
      </c>
      <c r="D15" s="26">
        <v>12948.6</v>
      </c>
      <c r="E15" s="26">
        <v>12948.6</v>
      </c>
      <c r="F15" s="26">
        <v>0</v>
      </c>
      <c r="G15" s="26">
        <f t="shared" si="2"/>
        <v>0</v>
      </c>
      <c r="H15" s="26">
        <f>F15/E15*100</f>
        <v>0</v>
      </c>
      <c r="I15" s="26">
        <v>0</v>
      </c>
    </row>
    <row r="16" spans="1:10" ht="25.5" x14ac:dyDescent="0.2">
      <c r="A16" s="21" t="s">
        <v>83</v>
      </c>
      <c r="B16" s="22" t="s">
        <v>57</v>
      </c>
      <c r="C16" s="23">
        <f>C17+C18</f>
        <v>200114.663</v>
      </c>
      <c r="D16" s="23">
        <f t="shared" ref="D16:F16" si="8">D17+D18</f>
        <v>349258.25</v>
      </c>
      <c r="E16" s="23">
        <f t="shared" si="8"/>
        <v>353248.65500000003</v>
      </c>
      <c r="F16" s="23">
        <f t="shared" si="8"/>
        <v>197669.815</v>
      </c>
      <c r="G16" s="23">
        <f>F16/D16*100</f>
        <v>56.597035288357546</v>
      </c>
      <c r="H16" s="23">
        <f>F16/E16*100</f>
        <v>55.957697843180739</v>
      </c>
      <c r="I16" s="23">
        <f>F16/C16*100</f>
        <v>98.778276432447129</v>
      </c>
    </row>
    <row r="17" spans="1:9" ht="22.5" x14ac:dyDescent="0.2">
      <c r="A17" s="24" t="s">
        <v>56</v>
      </c>
      <c r="B17" s="25" t="s">
        <v>55</v>
      </c>
      <c r="C17" s="26">
        <v>20439.886999999999</v>
      </c>
      <c r="D17" s="26">
        <v>3914.19</v>
      </c>
      <c r="E17" s="26">
        <v>4980.924</v>
      </c>
      <c r="F17" s="26">
        <v>3501.9319999999998</v>
      </c>
      <c r="G17" s="26">
        <f t="shared" si="2"/>
        <v>89.467603769873193</v>
      </c>
      <c r="H17" s="26">
        <f t="shared" si="3"/>
        <v>70.306874788693818</v>
      </c>
      <c r="I17" s="26">
        <f t="shared" si="7"/>
        <v>17.132834442773586</v>
      </c>
    </row>
    <row r="18" spans="1:9" x14ac:dyDescent="0.2">
      <c r="A18" s="24" t="s">
        <v>54</v>
      </c>
      <c r="B18" s="25" t="s">
        <v>53</v>
      </c>
      <c r="C18" s="26">
        <v>179674.77600000001</v>
      </c>
      <c r="D18" s="26">
        <v>345344.06</v>
      </c>
      <c r="E18" s="26">
        <v>348267.73100000003</v>
      </c>
      <c r="F18" s="26">
        <v>194167.883</v>
      </c>
      <c r="G18" s="26">
        <f t="shared" si="2"/>
        <v>56.224474513909406</v>
      </c>
      <c r="H18" s="26">
        <f t="shared" si="3"/>
        <v>55.752475959364723</v>
      </c>
      <c r="I18" s="26">
        <f t="shared" si="7"/>
        <v>108.06630030249767</v>
      </c>
    </row>
    <row r="19" spans="1:9" ht="25.5" x14ac:dyDescent="0.2">
      <c r="A19" s="21" t="s">
        <v>123</v>
      </c>
      <c r="B19" s="22" t="s">
        <v>52</v>
      </c>
      <c r="C19" s="23">
        <v>84048.490999999995</v>
      </c>
      <c r="D19" s="23">
        <v>171504.06</v>
      </c>
      <c r="E19" s="23">
        <v>175540.715</v>
      </c>
      <c r="F19" s="23">
        <v>87813.373999999996</v>
      </c>
      <c r="G19" s="23">
        <f>F19/D19*100</f>
        <v>51.201921400577923</v>
      </c>
      <c r="H19" s="23">
        <f t="shared" ref="H19:H23" si="9">F19/E19*100</f>
        <v>50.024505141157704</v>
      </c>
      <c r="I19" s="23">
        <f t="shared" ref="I19:I23" si="10">F19/C19*100</f>
        <v>104.47941772089638</v>
      </c>
    </row>
    <row r="20" spans="1:9" ht="63.75" x14ac:dyDescent="0.2">
      <c r="A20" s="21" t="s">
        <v>84</v>
      </c>
      <c r="B20" s="22" t="s">
        <v>51</v>
      </c>
      <c r="C20" s="23">
        <f>C21+C22+C23</f>
        <v>35749.743000000002</v>
      </c>
      <c r="D20" s="23">
        <f>D21+D22+D23</f>
        <v>85500</v>
      </c>
      <c r="E20" s="23">
        <f>E21+E22+E23</f>
        <v>86500</v>
      </c>
      <c r="F20" s="23">
        <f>F21+F22+F23</f>
        <v>41086.934999999998</v>
      </c>
      <c r="G20" s="23">
        <f>F20/D20*100</f>
        <v>48.054894736842101</v>
      </c>
      <c r="H20" s="23">
        <f t="shared" si="9"/>
        <v>47.499346820809244</v>
      </c>
      <c r="I20" s="23">
        <f t="shared" si="10"/>
        <v>114.92931571564024</v>
      </c>
    </row>
    <row r="21" spans="1:9" ht="22.5" x14ac:dyDescent="0.2">
      <c r="A21" s="24" t="s">
        <v>50</v>
      </c>
      <c r="B21" s="25" t="s">
        <v>49</v>
      </c>
      <c r="C21" s="26">
        <v>468.78399999999999</v>
      </c>
      <c r="D21" s="26">
        <v>4501.8</v>
      </c>
      <c r="E21" s="26">
        <v>4501.8</v>
      </c>
      <c r="F21" s="26">
        <v>3073.498</v>
      </c>
      <c r="G21" s="26">
        <f t="shared" ref="G21:G23" si="11">F21/D21*100</f>
        <v>68.272646496956767</v>
      </c>
      <c r="H21" s="26">
        <f t="shared" si="9"/>
        <v>68.272646496956767</v>
      </c>
      <c r="I21" s="26">
        <f t="shared" si="10"/>
        <v>655.63201815761636</v>
      </c>
    </row>
    <row r="22" spans="1:9" ht="33.75" x14ac:dyDescent="0.2">
      <c r="A22" s="24" t="s">
        <v>48</v>
      </c>
      <c r="B22" s="25" t="s">
        <v>47</v>
      </c>
      <c r="C22" s="26">
        <v>35260.959000000003</v>
      </c>
      <c r="D22" s="26">
        <v>80978.2</v>
      </c>
      <c r="E22" s="26">
        <v>81978.2</v>
      </c>
      <c r="F22" s="26">
        <v>38013.436999999998</v>
      </c>
      <c r="G22" s="26">
        <f t="shared" si="11"/>
        <v>46.94280312479161</v>
      </c>
      <c r="H22" s="26">
        <f t="shared" si="9"/>
        <v>46.370177681383581</v>
      </c>
      <c r="I22" s="26">
        <f t="shared" si="10"/>
        <v>107.8060213847275</v>
      </c>
    </row>
    <row r="23" spans="1:9" ht="22.5" x14ac:dyDescent="0.2">
      <c r="A23" s="24" t="s">
        <v>99</v>
      </c>
      <c r="B23" s="25" t="s">
        <v>98</v>
      </c>
      <c r="C23" s="26">
        <v>20</v>
      </c>
      <c r="D23" s="26">
        <v>20</v>
      </c>
      <c r="E23" s="26">
        <v>20</v>
      </c>
      <c r="F23" s="26">
        <v>0</v>
      </c>
      <c r="G23" s="26">
        <f t="shared" si="11"/>
        <v>0</v>
      </c>
      <c r="H23" s="26">
        <f t="shared" si="9"/>
        <v>0</v>
      </c>
      <c r="I23" s="26">
        <f t="shared" si="10"/>
        <v>0</v>
      </c>
    </row>
    <row r="24" spans="1:9" ht="38.25" x14ac:dyDescent="0.2">
      <c r="A24" s="21" t="s">
        <v>85</v>
      </c>
      <c r="B24" s="22" t="s">
        <v>46</v>
      </c>
      <c r="C24" s="23">
        <v>4358.1139999999996</v>
      </c>
      <c r="D24" s="23">
        <v>11664.5</v>
      </c>
      <c r="E24" s="23">
        <v>11664.5</v>
      </c>
      <c r="F24" s="23">
        <v>4507.116</v>
      </c>
      <c r="G24" s="23">
        <f t="shared" ref="G24:G28" si="12">F24/D24*100</f>
        <v>38.639598782631055</v>
      </c>
      <c r="H24" s="23">
        <f t="shared" ref="H24:H28" si="13">F24/E24*100</f>
        <v>38.639598782631055</v>
      </c>
      <c r="I24" s="23">
        <f t="shared" ref="I24:I27" si="14">F24/C24*100</f>
        <v>103.41895599793858</v>
      </c>
    </row>
    <row r="25" spans="1:9" ht="25.5" x14ac:dyDescent="0.2">
      <c r="A25" s="21" t="s">
        <v>86</v>
      </c>
      <c r="B25" s="22" t="s">
        <v>45</v>
      </c>
      <c r="C25" s="23">
        <f>C26+C27+C28</f>
        <v>19061.057000000001</v>
      </c>
      <c r="D25" s="23">
        <f t="shared" ref="D25:F25" si="15">D26+D27+D28</f>
        <v>37076.826000000001</v>
      </c>
      <c r="E25" s="23">
        <f>E26+E27+E28</f>
        <v>75030.213999999993</v>
      </c>
      <c r="F25" s="23">
        <f t="shared" si="15"/>
        <v>180.66499999999999</v>
      </c>
      <c r="G25" s="23">
        <f t="shared" si="12"/>
        <v>0.48727202269147846</v>
      </c>
      <c r="H25" s="23">
        <f t="shared" si="13"/>
        <v>0.24078966374799357</v>
      </c>
      <c r="I25" s="23">
        <f t="shared" si="14"/>
        <v>0.94782256828674294</v>
      </c>
    </row>
    <row r="26" spans="1:9" x14ac:dyDescent="0.2">
      <c r="A26" s="29" t="s">
        <v>44</v>
      </c>
      <c r="B26" s="25" t="s">
        <v>43</v>
      </c>
      <c r="C26" s="26">
        <v>0</v>
      </c>
      <c r="D26" s="26">
        <v>10000</v>
      </c>
      <c r="E26" s="26">
        <v>10000</v>
      </c>
      <c r="F26" s="26">
        <v>0</v>
      </c>
      <c r="G26" s="26">
        <f t="shared" si="12"/>
        <v>0</v>
      </c>
      <c r="H26" s="26">
        <f t="shared" si="13"/>
        <v>0</v>
      </c>
      <c r="I26" s="23"/>
    </row>
    <row r="27" spans="1:9" x14ac:dyDescent="0.2">
      <c r="A27" s="29" t="s">
        <v>42</v>
      </c>
      <c r="B27" s="25" t="s">
        <v>41</v>
      </c>
      <c r="C27" s="26">
        <v>16966.268</v>
      </c>
      <c r="D27" s="26">
        <v>25340.026000000002</v>
      </c>
      <c r="E27" s="26">
        <v>62855.256000000001</v>
      </c>
      <c r="F27" s="26">
        <v>180.66499999999999</v>
      </c>
      <c r="G27" s="26">
        <f t="shared" si="12"/>
        <v>0.71296296223216182</v>
      </c>
      <c r="H27" s="26">
        <f t="shared" si="13"/>
        <v>0.2874302190416661</v>
      </c>
      <c r="I27" s="23">
        <f t="shared" si="14"/>
        <v>1.0648482035059212</v>
      </c>
    </row>
    <row r="28" spans="1:9" ht="22.5" x14ac:dyDescent="0.2">
      <c r="A28" s="29" t="s">
        <v>40</v>
      </c>
      <c r="B28" s="25" t="s">
        <v>39</v>
      </c>
      <c r="C28" s="26">
        <v>2094.7890000000002</v>
      </c>
      <c r="D28" s="26">
        <v>1736.8</v>
      </c>
      <c r="E28" s="26">
        <v>2174.9580000000001</v>
      </c>
      <c r="F28" s="26">
        <v>0</v>
      </c>
      <c r="G28" s="26">
        <f t="shared" si="12"/>
        <v>0</v>
      </c>
      <c r="H28" s="26">
        <f t="shared" si="13"/>
        <v>0</v>
      </c>
      <c r="I28" s="23"/>
    </row>
    <row r="29" spans="1:9" ht="38.25" x14ac:dyDescent="0.2">
      <c r="A29" s="8" t="s">
        <v>87</v>
      </c>
      <c r="B29" s="9" t="s">
        <v>38</v>
      </c>
      <c r="C29" s="15">
        <f>C30+C31+C32+C33</f>
        <v>189924.96099999998</v>
      </c>
      <c r="D29" s="15">
        <f t="shared" ref="D29" si="16">D30+D31+D32</f>
        <v>217449.5</v>
      </c>
      <c r="E29" s="42">
        <f t="shared" ref="E29:F29" si="17">E30+E31+E32</f>
        <v>652651.81899000006</v>
      </c>
      <c r="F29" s="42">
        <f t="shared" si="17"/>
        <v>292969.00874999998</v>
      </c>
      <c r="G29" s="15">
        <f>F29/D29*100</f>
        <v>134.72967689049639</v>
      </c>
      <c r="H29" s="15">
        <f>F29/E29*100</f>
        <v>44.889020489267779</v>
      </c>
      <c r="I29" s="15">
        <f>F29/C29*100</f>
        <v>154.25513698012554</v>
      </c>
    </row>
    <row r="30" spans="1:9" ht="22.5" x14ac:dyDescent="0.2">
      <c r="A30" s="29" t="s">
        <v>37</v>
      </c>
      <c r="B30" s="25" t="s">
        <v>36</v>
      </c>
      <c r="C30" s="34">
        <v>146986.49799999999</v>
      </c>
      <c r="D30" s="40">
        <v>137989.07</v>
      </c>
      <c r="E30" s="39">
        <v>478218.04719000001</v>
      </c>
      <c r="F30" s="38">
        <v>252751.16839000001</v>
      </c>
      <c r="G30" s="41">
        <f t="shared" ref="G30:G32" si="18">F30/D30*100</f>
        <v>183.16752797159947</v>
      </c>
      <c r="H30" s="26">
        <f t="shared" ref="H30:H32" si="19">F30/E30*100</f>
        <v>52.852703881662556</v>
      </c>
      <c r="I30" s="26">
        <f>F30/C30*100</f>
        <v>171.95536449205017</v>
      </c>
    </row>
    <row r="31" spans="1:9" ht="22.5" x14ac:dyDescent="0.2">
      <c r="A31" s="29" t="s">
        <v>35</v>
      </c>
      <c r="B31" s="25" t="s">
        <v>101</v>
      </c>
      <c r="C31" s="34">
        <v>39648.163</v>
      </c>
      <c r="D31" s="40">
        <v>66881.63</v>
      </c>
      <c r="E31" s="39">
        <v>66881.633329999997</v>
      </c>
      <c r="F31" s="38">
        <v>37666.169439999998</v>
      </c>
      <c r="G31" s="41">
        <f t="shared" si="18"/>
        <v>56.317660679023518</v>
      </c>
      <c r="H31" s="26">
        <f t="shared" si="19"/>
        <v>56.317657874997948</v>
      </c>
      <c r="I31" s="26">
        <f>F31/C31*100</f>
        <v>95.001045672658265</v>
      </c>
    </row>
    <row r="32" spans="1:9" x14ac:dyDescent="0.2">
      <c r="A32" s="29" t="s">
        <v>33</v>
      </c>
      <c r="B32" s="25" t="s">
        <v>34</v>
      </c>
      <c r="C32" s="34">
        <v>1412.9</v>
      </c>
      <c r="D32" s="40">
        <v>12578.8</v>
      </c>
      <c r="E32" s="39">
        <v>107552.13847000001</v>
      </c>
      <c r="F32" s="38">
        <v>2551.67092</v>
      </c>
      <c r="G32" s="41">
        <f t="shared" si="18"/>
        <v>20.285487645880369</v>
      </c>
      <c r="H32" s="26">
        <f t="shared" si="19"/>
        <v>2.3724966851419218</v>
      </c>
      <c r="I32" s="26">
        <f t="shared" ref="I32" si="20">F32/C32*100</f>
        <v>180.59812584046995</v>
      </c>
    </row>
    <row r="33" spans="1:9" x14ac:dyDescent="0.2">
      <c r="A33" s="10" t="s">
        <v>135</v>
      </c>
      <c r="B33" s="11" t="s">
        <v>136</v>
      </c>
      <c r="C33" s="34">
        <v>1877.4</v>
      </c>
      <c r="D33" s="16"/>
      <c r="E33" s="43"/>
      <c r="F33" s="43"/>
      <c r="G33" s="26"/>
      <c r="H33" s="26"/>
      <c r="I33" s="26"/>
    </row>
    <row r="34" spans="1:9" ht="38.25" x14ac:dyDescent="0.2">
      <c r="A34" s="21" t="s">
        <v>88</v>
      </c>
      <c r="B34" s="22" t="s">
        <v>32</v>
      </c>
      <c r="C34" s="23">
        <v>41.3</v>
      </c>
      <c r="D34" s="23">
        <v>201.8</v>
      </c>
      <c r="E34" s="23">
        <v>201.8</v>
      </c>
      <c r="F34" s="23">
        <v>81.855000000000004</v>
      </c>
      <c r="G34" s="23">
        <f t="shared" ref="G34:G38" si="21">F34/D34*100</f>
        <v>40.562438057482659</v>
      </c>
      <c r="H34" s="23">
        <f t="shared" ref="H34:H38" si="22">F34/E34*100</f>
        <v>40.562438057482659</v>
      </c>
      <c r="I34" s="23">
        <f>F34/C34*100</f>
        <v>198.19612590799034</v>
      </c>
    </row>
    <row r="35" spans="1:9" ht="25.5" x14ac:dyDescent="0.2">
      <c r="A35" s="21" t="s">
        <v>89</v>
      </c>
      <c r="B35" s="22" t="s">
        <v>31</v>
      </c>
      <c r="C35" s="23">
        <f>C37+C38+C36</f>
        <v>18143.835999999999</v>
      </c>
      <c r="D35" s="23">
        <f>D37+D38+D36</f>
        <v>42195.890000000007</v>
      </c>
      <c r="E35" s="23">
        <f>E37+E38+E36</f>
        <v>46913.802000000003</v>
      </c>
      <c r="F35" s="23">
        <f>F37+F38+F36</f>
        <v>19215.431000000004</v>
      </c>
      <c r="G35" s="23">
        <f t="shared" si="21"/>
        <v>45.538631843053913</v>
      </c>
      <c r="H35" s="23">
        <f t="shared" si="22"/>
        <v>40.959014577415836</v>
      </c>
      <c r="I35" s="23">
        <f t="shared" ref="I35:I39" si="23">F35/C35*100</f>
        <v>105.90611048292106</v>
      </c>
    </row>
    <row r="36" spans="1:9" x14ac:dyDescent="0.2">
      <c r="A36" s="29" t="s">
        <v>30</v>
      </c>
      <c r="B36" s="25" t="s">
        <v>29</v>
      </c>
      <c r="C36" s="26">
        <v>1131.499</v>
      </c>
      <c r="D36" s="26">
        <v>2386.8000000000002</v>
      </c>
      <c r="E36" s="26">
        <v>3282.44</v>
      </c>
      <c r="F36" s="26">
        <v>1193.4000000000001</v>
      </c>
      <c r="G36" s="26">
        <f t="shared" si="21"/>
        <v>50</v>
      </c>
      <c r="H36" s="26">
        <f t="shared" si="22"/>
        <v>36.357100205944363</v>
      </c>
      <c r="I36" s="26">
        <f t="shared" si="23"/>
        <v>105.47070744207463</v>
      </c>
    </row>
    <row r="37" spans="1:9" ht="33.75" x14ac:dyDescent="0.2">
      <c r="A37" s="29" t="s">
        <v>28</v>
      </c>
      <c r="B37" s="25" t="s">
        <v>27</v>
      </c>
      <c r="C37" s="26">
        <v>909.93399999999997</v>
      </c>
      <c r="D37" s="26">
        <v>4072.9</v>
      </c>
      <c r="E37" s="26">
        <v>7439.3029999999999</v>
      </c>
      <c r="F37" s="26">
        <v>694.34400000000005</v>
      </c>
      <c r="G37" s="26">
        <f t="shared" si="21"/>
        <v>17.047901986299689</v>
      </c>
      <c r="H37" s="26">
        <f t="shared" si="22"/>
        <v>9.3334550293219678</v>
      </c>
      <c r="I37" s="26">
        <f t="shared" si="23"/>
        <v>76.307072820666122</v>
      </c>
    </row>
    <row r="38" spans="1:9" ht="45" x14ac:dyDescent="0.2">
      <c r="A38" s="29" t="s">
        <v>26</v>
      </c>
      <c r="B38" s="25" t="s">
        <v>25</v>
      </c>
      <c r="C38" s="26">
        <v>16102.403</v>
      </c>
      <c r="D38" s="26">
        <v>35736.19</v>
      </c>
      <c r="E38" s="26">
        <v>36192.059000000001</v>
      </c>
      <c r="F38" s="26">
        <v>17327.687000000002</v>
      </c>
      <c r="G38" s="26">
        <f t="shared" si="21"/>
        <v>48.48778507165985</v>
      </c>
      <c r="H38" s="26">
        <f t="shared" si="22"/>
        <v>47.877041203983453</v>
      </c>
      <c r="I38" s="26">
        <f t="shared" si="23"/>
        <v>107.60932390028992</v>
      </c>
    </row>
    <row r="39" spans="1:9" s="7" customFormat="1" ht="38.25" x14ac:dyDescent="0.2">
      <c r="A39" s="21" t="s">
        <v>90</v>
      </c>
      <c r="B39" s="22" t="s">
        <v>24</v>
      </c>
      <c r="C39" s="23">
        <v>164.3</v>
      </c>
      <c r="D39" s="23">
        <v>885.6</v>
      </c>
      <c r="E39" s="23">
        <v>177909.128</v>
      </c>
      <c r="F39" s="23">
        <v>1221.2180000000001</v>
      </c>
      <c r="G39" s="23">
        <f t="shared" ref="G39:G43" si="24">F39/D39*100</f>
        <v>137.89724480578141</v>
      </c>
      <c r="H39" s="23">
        <f t="shared" ref="H39:H44" si="25">F39/E39*100</f>
        <v>0.68642796113305671</v>
      </c>
      <c r="I39" s="23">
        <f t="shared" si="23"/>
        <v>743.28545343883138</v>
      </c>
    </row>
    <row r="40" spans="1:9" ht="25.5" x14ac:dyDescent="0.2">
      <c r="A40" s="21" t="s">
        <v>91</v>
      </c>
      <c r="B40" s="22" t="s">
        <v>23</v>
      </c>
      <c r="C40" s="23">
        <v>6071.0159999999996</v>
      </c>
      <c r="D40" s="23">
        <v>11817.5</v>
      </c>
      <c r="E40" s="23">
        <v>12295.5</v>
      </c>
      <c r="F40" s="23">
        <v>4837.6059999999998</v>
      </c>
      <c r="G40" s="23">
        <f t="shared" si="24"/>
        <v>40.935950920245396</v>
      </c>
      <c r="H40" s="23">
        <f t="shared" si="25"/>
        <v>39.344524419503067</v>
      </c>
      <c r="I40" s="23">
        <f t="shared" ref="I40:I44" si="26">F40/C40*100</f>
        <v>79.683631207692414</v>
      </c>
    </row>
    <row r="41" spans="1:9" ht="25.5" x14ac:dyDescent="0.2">
      <c r="A41" s="8" t="s">
        <v>92</v>
      </c>
      <c r="B41" s="9" t="s">
        <v>22</v>
      </c>
      <c r="C41" s="15">
        <f>C42+C43+C44</f>
        <v>20569.900000000001</v>
      </c>
      <c r="D41" s="15">
        <f>D42+D43+D44</f>
        <v>54717.474000000002</v>
      </c>
      <c r="E41" s="42">
        <f>E42+E43+E44</f>
        <v>70252.278059999997</v>
      </c>
      <c r="F41" s="42">
        <f>F42+F43+F44</f>
        <v>26580.78888</v>
      </c>
      <c r="G41" s="15">
        <f t="shared" si="24"/>
        <v>48.578245552782647</v>
      </c>
      <c r="H41" s="15">
        <f t="shared" si="25"/>
        <v>37.836194944878919</v>
      </c>
      <c r="I41" s="15">
        <f t="shared" si="26"/>
        <v>129.22177006208099</v>
      </c>
    </row>
    <row r="42" spans="1:9" x14ac:dyDescent="0.2">
      <c r="A42" s="10" t="s">
        <v>21</v>
      </c>
      <c r="B42" s="11" t="s">
        <v>20</v>
      </c>
      <c r="C42" s="34">
        <v>9932.4390000000003</v>
      </c>
      <c r="D42" s="40">
        <v>28601.673999999999</v>
      </c>
      <c r="E42" s="46">
        <v>29775.470730000001</v>
      </c>
      <c r="F42" s="45">
        <v>18492.61695</v>
      </c>
      <c r="G42" s="41">
        <f t="shared" si="24"/>
        <v>64.655715431201685</v>
      </c>
      <c r="H42" s="26">
        <f t="shared" si="25"/>
        <v>62.106883607948923</v>
      </c>
      <c r="I42" s="26">
        <f t="shared" si="26"/>
        <v>186.18404754360938</v>
      </c>
    </row>
    <row r="43" spans="1:9" ht="22.5" x14ac:dyDescent="0.2">
      <c r="A43" s="10" t="s">
        <v>19</v>
      </c>
      <c r="B43" s="11" t="s">
        <v>18</v>
      </c>
      <c r="C43" s="34">
        <v>2672.136</v>
      </c>
      <c r="D43" s="40">
        <v>26115.8</v>
      </c>
      <c r="E43" s="46">
        <v>29149.223999999998</v>
      </c>
      <c r="F43" s="45">
        <v>2937.92193</v>
      </c>
      <c r="G43" s="41">
        <f t="shared" si="24"/>
        <v>11.249595761952534</v>
      </c>
      <c r="H43" s="26">
        <f t="shared" si="25"/>
        <v>10.078902717959147</v>
      </c>
      <c r="I43" s="26">
        <f t="shared" si="26"/>
        <v>109.94657195591842</v>
      </c>
    </row>
    <row r="44" spans="1:9" ht="22.5" x14ac:dyDescent="0.2">
      <c r="A44" s="10" t="s">
        <v>77</v>
      </c>
      <c r="B44" s="11" t="s">
        <v>17</v>
      </c>
      <c r="C44" s="34">
        <v>7965.3249999999998</v>
      </c>
      <c r="D44" s="40">
        <v>0</v>
      </c>
      <c r="E44" s="46">
        <v>11327.583329999999</v>
      </c>
      <c r="F44" s="45">
        <v>5150.25</v>
      </c>
      <c r="G44" s="41"/>
      <c r="H44" s="26">
        <f t="shared" si="25"/>
        <v>45.466449903397006</v>
      </c>
      <c r="I44" s="26">
        <f t="shared" si="26"/>
        <v>64.658378660004459</v>
      </c>
    </row>
    <row r="45" spans="1:9" ht="25.5" x14ac:dyDescent="0.2">
      <c r="A45" s="21" t="s">
        <v>93</v>
      </c>
      <c r="B45" s="22" t="s">
        <v>16</v>
      </c>
      <c r="C45" s="23">
        <f>C46</f>
        <v>0</v>
      </c>
      <c r="D45" s="23">
        <f t="shared" ref="D45:F45" si="27">D46</f>
        <v>510</v>
      </c>
      <c r="E45" s="44">
        <f t="shared" si="27"/>
        <v>510</v>
      </c>
      <c r="F45" s="44">
        <f t="shared" si="27"/>
        <v>0</v>
      </c>
      <c r="G45" s="23">
        <f>F45/D45*100</f>
        <v>0</v>
      </c>
      <c r="H45" s="23">
        <f>F45/E45*100</f>
        <v>0</v>
      </c>
      <c r="I45" s="23"/>
    </row>
    <row r="46" spans="1:9" ht="22.5" x14ac:dyDescent="0.2">
      <c r="A46" s="24" t="s">
        <v>15</v>
      </c>
      <c r="B46" s="25" t="s">
        <v>14</v>
      </c>
      <c r="C46" s="26">
        <v>0</v>
      </c>
      <c r="D46" s="26">
        <v>510</v>
      </c>
      <c r="E46" s="26">
        <v>510</v>
      </c>
      <c r="F46" s="26">
        <v>0</v>
      </c>
      <c r="G46" s="26">
        <f t="shared" ref="G46" si="28">F46/D46*100</f>
        <v>0</v>
      </c>
      <c r="H46" s="26">
        <f t="shared" ref="H46" si="29">F46/E46*100</f>
        <v>0</v>
      </c>
      <c r="I46" s="26"/>
    </row>
    <row r="47" spans="1:9" ht="51" x14ac:dyDescent="0.2">
      <c r="A47" s="21" t="s">
        <v>94</v>
      </c>
      <c r="B47" s="22" t="s">
        <v>12</v>
      </c>
      <c r="C47" s="27">
        <f>C48</f>
        <v>24</v>
      </c>
      <c r="D47" s="27">
        <f t="shared" ref="D47:E47" si="30">D48</f>
        <v>355.33</v>
      </c>
      <c r="E47" s="27">
        <f t="shared" si="30"/>
        <v>355.33340000000004</v>
      </c>
      <c r="F47" s="27">
        <f>F48</f>
        <v>208.63499999999999</v>
      </c>
      <c r="G47" s="23">
        <f t="shared" ref="G47:G52" si="31">F47/D47*100</f>
        <v>58.715841612022622</v>
      </c>
      <c r="H47" s="23">
        <f t="shared" ref="H47:H52" si="32">F47/E47*100</f>
        <v>58.715279790754252</v>
      </c>
      <c r="I47" s="23">
        <f t="shared" ref="I47:I52" si="33">F47/C47*100</f>
        <v>869.3125</v>
      </c>
    </row>
    <row r="48" spans="1:9" ht="33.75" x14ac:dyDescent="0.2">
      <c r="A48" s="24" t="s">
        <v>124</v>
      </c>
      <c r="B48" s="25" t="s">
        <v>125</v>
      </c>
      <c r="C48" s="26">
        <v>24</v>
      </c>
      <c r="D48" s="26">
        <v>355.33</v>
      </c>
      <c r="E48" s="26">
        <v>355.33340000000004</v>
      </c>
      <c r="F48" s="26">
        <v>208.63499999999999</v>
      </c>
      <c r="G48" s="26">
        <f t="shared" si="31"/>
        <v>58.715841612022622</v>
      </c>
      <c r="H48" s="26">
        <f t="shared" si="32"/>
        <v>58.715279790754252</v>
      </c>
      <c r="I48" s="26">
        <f t="shared" si="33"/>
        <v>869.3125</v>
      </c>
    </row>
    <row r="49" spans="1:9" ht="38.25" x14ac:dyDescent="0.2">
      <c r="A49" s="30" t="s">
        <v>95</v>
      </c>
      <c r="B49" s="31" t="s">
        <v>11</v>
      </c>
      <c r="C49" s="28">
        <f>C50+C51+C52</f>
        <v>18367.422999999999</v>
      </c>
      <c r="D49" s="28">
        <f>D50+D51+D52</f>
        <v>48087.47</v>
      </c>
      <c r="E49" s="28">
        <f>E50+E51+E52</f>
        <v>48087.47</v>
      </c>
      <c r="F49" s="28">
        <f>F50+F51+F52</f>
        <v>22127.990999999998</v>
      </c>
      <c r="G49" s="28">
        <f t="shared" si="31"/>
        <v>46.016126446244726</v>
      </c>
      <c r="H49" s="28">
        <f t="shared" si="32"/>
        <v>46.016126446244726</v>
      </c>
      <c r="I49" s="28">
        <f t="shared" si="33"/>
        <v>120.47411876995481</v>
      </c>
    </row>
    <row r="50" spans="1:9" ht="24.6" customHeight="1" x14ac:dyDescent="0.2">
      <c r="A50" s="10" t="s">
        <v>10</v>
      </c>
      <c r="B50" s="11" t="s">
        <v>9</v>
      </c>
      <c r="C50" s="16">
        <v>1517.2</v>
      </c>
      <c r="D50" s="16">
        <v>3916.2</v>
      </c>
      <c r="E50" s="16">
        <v>1476.2</v>
      </c>
      <c r="F50" s="16">
        <v>1341.9639999999999</v>
      </c>
      <c r="G50" s="16">
        <f t="shared" si="31"/>
        <v>34.266993514120827</v>
      </c>
      <c r="H50" s="16">
        <f t="shared" si="32"/>
        <v>90.906652215146991</v>
      </c>
      <c r="I50" s="16">
        <f t="shared" si="33"/>
        <v>88.450039546533077</v>
      </c>
    </row>
    <row r="51" spans="1:9" ht="23.45" customHeight="1" x14ac:dyDescent="0.2">
      <c r="A51" s="10" t="s">
        <v>8</v>
      </c>
      <c r="B51" s="11" t="s">
        <v>7</v>
      </c>
      <c r="C51" s="16">
        <v>1588.904</v>
      </c>
      <c r="D51" s="16">
        <v>5040</v>
      </c>
      <c r="E51" s="16">
        <v>7480</v>
      </c>
      <c r="F51" s="16">
        <v>2848.57</v>
      </c>
      <c r="G51" s="16">
        <f t="shared" si="31"/>
        <v>56.519246031746043</v>
      </c>
      <c r="H51" s="16">
        <f t="shared" si="32"/>
        <v>38.082486631016046</v>
      </c>
      <c r="I51" s="16">
        <f t="shared" si="33"/>
        <v>179.27892434029999</v>
      </c>
    </row>
    <row r="52" spans="1:9" ht="32.450000000000003" customHeight="1" x14ac:dyDescent="0.2">
      <c r="A52" s="10" t="s">
        <v>6</v>
      </c>
      <c r="B52" s="11" t="s">
        <v>5</v>
      </c>
      <c r="C52" s="16">
        <v>15261.319</v>
      </c>
      <c r="D52" s="16">
        <v>39131.269999999997</v>
      </c>
      <c r="E52" s="16">
        <v>39131.269999999997</v>
      </c>
      <c r="F52" s="16">
        <v>17937.456999999999</v>
      </c>
      <c r="G52" s="16">
        <f t="shared" si="31"/>
        <v>45.839189476855722</v>
      </c>
      <c r="H52" s="16">
        <f t="shared" si="32"/>
        <v>45.839189476855722</v>
      </c>
      <c r="I52" s="16">
        <f t="shared" si="33"/>
        <v>117.53543058761828</v>
      </c>
    </row>
    <row r="53" spans="1:9" ht="25.5" x14ac:dyDescent="0.2">
      <c r="A53" s="8" t="s">
        <v>96</v>
      </c>
      <c r="B53" s="9" t="s">
        <v>4</v>
      </c>
      <c r="C53" s="15">
        <v>32</v>
      </c>
      <c r="D53" s="15">
        <v>355</v>
      </c>
      <c r="E53" s="15">
        <v>355</v>
      </c>
      <c r="F53" s="15">
        <v>77.575000000000003</v>
      </c>
      <c r="G53" s="15">
        <f>F53/D53*100</f>
        <v>21.85211267605634</v>
      </c>
      <c r="H53" s="15">
        <f>F53/E53*100</f>
        <v>21.85211267605634</v>
      </c>
      <c r="I53" s="15">
        <f>F53/C53*100</f>
        <v>242.421875</v>
      </c>
    </row>
    <row r="54" spans="1:9" ht="38.25" x14ac:dyDescent="0.2">
      <c r="A54" s="21" t="s">
        <v>97</v>
      </c>
      <c r="B54" s="22" t="s">
        <v>3</v>
      </c>
      <c r="C54" s="23">
        <f>C55+C56</f>
        <v>386257.06900000002</v>
      </c>
      <c r="D54" s="23">
        <f>D55+D56</f>
        <v>639150.94999999995</v>
      </c>
      <c r="E54" s="23">
        <f>E55+E56</f>
        <v>1395601.2860000001</v>
      </c>
      <c r="F54" s="23">
        <f>F55+F56</f>
        <v>510935.74300000002</v>
      </c>
      <c r="G54" s="23">
        <f>F54/D54*100</f>
        <v>79.939761178482186</v>
      </c>
      <c r="H54" s="23">
        <f>F54/E54*100</f>
        <v>36.610437961433632</v>
      </c>
      <c r="I54" s="23">
        <f>F54/C54*100</f>
        <v>132.27867759748366</v>
      </c>
    </row>
    <row r="55" spans="1:9" ht="33.75" x14ac:dyDescent="0.2">
      <c r="A55" s="47" t="s">
        <v>74</v>
      </c>
      <c r="B55" s="25" t="s">
        <v>2</v>
      </c>
      <c r="C55" s="26">
        <v>386257.06900000002</v>
      </c>
      <c r="D55" s="26">
        <v>601415.51</v>
      </c>
      <c r="E55" s="26">
        <v>1277658.773</v>
      </c>
      <c r="F55" s="26">
        <v>510935.74300000002</v>
      </c>
      <c r="G55" s="26">
        <f t="shared" ref="G55:G67" si="34">F55/D55*100</f>
        <v>84.955531492694618</v>
      </c>
      <c r="H55" s="26">
        <f t="shared" ref="H55:H67" si="35">F55/E55*100</f>
        <v>39.989999974742865</v>
      </c>
      <c r="I55" s="26">
        <f t="shared" ref="I55" si="36">F55/C55*100</f>
        <v>132.27867759748366</v>
      </c>
    </row>
    <row r="56" spans="1:9" ht="22.5" x14ac:dyDescent="0.2">
      <c r="A56" s="53" t="s">
        <v>1</v>
      </c>
      <c r="B56" s="54" t="s">
        <v>0</v>
      </c>
      <c r="C56" s="55">
        <v>0</v>
      </c>
      <c r="D56" s="55">
        <v>37735.440000000002</v>
      </c>
      <c r="E56" s="55">
        <v>117942.51300000001</v>
      </c>
      <c r="F56" s="55"/>
      <c r="G56" s="55">
        <f t="shared" si="34"/>
        <v>0</v>
      </c>
      <c r="H56" s="55">
        <f t="shared" si="35"/>
        <v>0</v>
      </c>
      <c r="I56" s="55"/>
    </row>
    <row r="57" spans="1:9" ht="38.25" x14ac:dyDescent="0.2">
      <c r="A57" s="8" t="s">
        <v>102</v>
      </c>
      <c r="B57" s="9" t="s">
        <v>103</v>
      </c>
      <c r="C57" s="33">
        <f t="shared" ref="C57:D57" si="37">SUM(C58:C63)</f>
        <v>30182.023999999998</v>
      </c>
      <c r="D57" s="32">
        <f t="shared" si="37"/>
        <v>64252.28</v>
      </c>
      <c r="E57" s="32">
        <f t="shared" ref="E57:F57" si="38">SUM(E58:E63)</f>
        <v>508388.2095</v>
      </c>
      <c r="F57" s="32">
        <f t="shared" si="38"/>
        <v>28181.323899999996</v>
      </c>
      <c r="G57" s="32">
        <f t="shared" si="34"/>
        <v>43.860426275923587</v>
      </c>
      <c r="H57" s="32">
        <f>F57/E57*100</f>
        <v>5.5432685836117912</v>
      </c>
      <c r="I57" s="15">
        <f t="shared" ref="I57:I68" si="39">F57/C57*100</f>
        <v>93.371219570960506</v>
      </c>
    </row>
    <row r="58" spans="1:9" ht="22.5" x14ac:dyDescent="0.2">
      <c r="A58" s="10" t="s">
        <v>110</v>
      </c>
      <c r="B58" s="11" t="s">
        <v>104</v>
      </c>
      <c r="C58" s="36">
        <v>420</v>
      </c>
      <c r="D58" s="16">
        <v>15000</v>
      </c>
      <c r="E58" s="35">
        <v>54364.391239999997</v>
      </c>
      <c r="F58" s="37">
        <v>1989.20462</v>
      </c>
      <c r="G58" s="26">
        <f t="shared" si="34"/>
        <v>13.261364133333334</v>
      </c>
      <c r="H58" s="26">
        <f>F58/E58*100</f>
        <v>3.6590212354597131</v>
      </c>
      <c r="I58" s="26">
        <f t="shared" si="39"/>
        <v>473.6201476190476</v>
      </c>
    </row>
    <row r="59" spans="1:9" ht="22.5" x14ac:dyDescent="0.2">
      <c r="A59" s="10" t="s">
        <v>111</v>
      </c>
      <c r="B59" s="11" t="s">
        <v>105</v>
      </c>
      <c r="C59" s="36">
        <v>1591.0329999999999</v>
      </c>
      <c r="D59" s="16">
        <v>0</v>
      </c>
      <c r="E59" s="35">
        <v>307640.18786000001</v>
      </c>
      <c r="F59" s="37">
        <v>174.42599999999999</v>
      </c>
      <c r="G59" s="26"/>
      <c r="H59" s="26">
        <f t="shared" si="35"/>
        <v>5.6698054052475508E-2</v>
      </c>
      <c r="I59" s="26">
        <f t="shared" si="39"/>
        <v>10.963066133763411</v>
      </c>
    </row>
    <row r="60" spans="1:9" ht="22.5" x14ac:dyDescent="0.2">
      <c r="A60" s="10" t="s">
        <v>112</v>
      </c>
      <c r="B60" s="11" t="s">
        <v>106</v>
      </c>
      <c r="C60" s="36">
        <v>2918.607</v>
      </c>
      <c r="D60" s="16">
        <v>0</v>
      </c>
      <c r="E60" s="35">
        <v>28494.435819999999</v>
      </c>
      <c r="F60" s="37">
        <v>221.90065999999999</v>
      </c>
      <c r="G60" s="26"/>
      <c r="H60" s="26">
        <f t="shared" si="35"/>
        <v>0.7787508459607746</v>
      </c>
      <c r="I60" s="26">
        <f t="shared" si="39"/>
        <v>7.6029647019965338</v>
      </c>
    </row>
    <row r="61" spans="1:9" ht="22.5" x14ac:dyDescent="0.2">
      <c r="A61" s="10" t="s">
        <v>113</v>
      </c>
      <c r="B61" s="11" t="s">
        <v>107</v>
      </c>
      <c r="C61" s="36">
        <v>224.8</v>
      </c>
      <c r="D61" s="16">
        <v>0</v>
      </c>
      <c r="E61" s="35">
        <v>39289.94904</v>
      </c>
      <c r="F61" s="37">
        <v>1590.0429999999999</v>
      </c>
      <c r="G61" s="26"/>
      <c r="H61" s="26">
        <f t="shared" si="35"/>
        <v>4.0469459463569715</v>
      </c>
      <c r="I61" s="26">
        <f t="shared" si="39"/>
        <v>707.31450177935938</v>
      </c>
    </row>
    <row r="62" spans="1:9" ht="22.5" x14ac:dyDescent="0.2">
      <c r="A62" s="10" t="s">
        <v>114</v>
      </c>
      <c r="B62" s="11" t="s">
        <v>108</v>
      </c>
      <c r="C62" s="36">
        <v>4802.8190000000004</v>
      </c>
      <c r="D62" s="16">
        <v>0</v>
      </c>
      <c r="E62" s="35">
        <v>29346.965540000001</v>
      </c>
      <c r="F62" s="37">
        <v>3793.2622299999998</v>
      </c>
      <c r="G62" s="26"/>
      <c r="H62" s="26">
        <f t="shared" si="35"/>
        <v>12.925568828674203</v>
      </c>
      <c r="I62" s="26">
        <f t="shared" si="39"/>
        <v>78.979912214055943</v>
      </c>
    </row>
    <row r="63" spans="1:9" ht="45" x14ac:dyDescent="0.2">
      <c r="A63" s="10" t="s">
        <v>115</v>
      </c>
      <c r="B63" s="11" t="s">
        <v>109</v>
      </c>
      <c r="C63" s="36">
        <v>20224.764999999999</v>
      </c>
      <c r="D63" s="16">
        <v>49252.28</v>
      </c>
      <c r="E63" s="35">
        <v>49252.28</v>
      </c>
      <c r="F63" s="37">
        <v>20412.487389999998</v>
      </c>
      <c r="G63" s="26">
        <f t="shared" si="34"/>
        <v>41.444756242756682</v>
      </c>
      <c r="H63" s="26">
        <f t="shared" si="35"/>
        <v>41.444756242756682</v>
      </c>
      <c r="I63" s="26">
        <f t="shared" si="39"/>
        <v>100.92818082187851</v>
      </c>
    </row>
    <row r="64" spans="1:9" ht="38.25" x14ac:dyDescent="0.2">
      <c r="A64" s="49" t="s">
        <v>116</v>
      </c>
      <c r="B64" s="50" t="s">
        <v>117</v>
      </c>
      <c r="C64" s="51">
        <f t="shared" ref="C64" si="40">SUM(C65:C67)</f>
        <v>376565.13099999999</v>
      </c>
      <c r="D64" s="51">
        <f t="shared" ref="D64:F64" si="41">SUM(D65:D67)</f>
        <v>786103.27999999991</v>
      </c>
      <c r="E64" s="51">
        <f t="shared" si="41"/>
        <v>846420.25234000012</v>
      </c>
      <c r="F64" s="51">
        <f t="shared" si="41"/>
        <v>383873.25349000003</v>
      </c>
      <c r="G64" s="52">
        <f t="shared" si="34"/>
        <v>48.832419766776717</v>
      </c>
      <c r="H64" s="52">
        <f t="shared" si="35"/>
        <v>45.352560082151868</v>
      </c>
      <c r="I64" s="15">
        <f t="shared" si="39"/>
        <v>101.94073266172911</v>
      </c>
    </row>
    <row r="65" spans="1:9" ht="22.5" x14ac:dyDescent="0.2">
      <c r="A65" s="47" t="s">
        <v>121</v>
      </c>
      <c r="B65" s="25" t="s">
        <v>118</v>
      </c>
      <c r="C65" s="48">
        <v>296691.55499999999</v>
      </c>
      <c r="D65" s="26">
        <v>605931.86</v>
      </c>
      <c r="E65" s="26">
        <v>652752.06000000006</v>
      </c>
      <c r="F65" s="26">
        <v>302812.36050000001</v>
      </c>
      <c r="G65" s="26">
        <f t="shared" si="34"/>
        <v>49.974655648574085</v>
      </c>
      <c r="H65" s="26">
        <f t="shared" si="35"/>
        <v>46.390104153788499</v>
      </c>
      <c r="I65" s="26">
        <f t="shared" si="39"/>
        <v>102.06301979171602</v>
      </c>
    </row>
    <row r="66" spans="1:9" ht="22.5" x14ac:dyDescent="0.2">
      <c r="A66" s="47" t="s">
        <v>13</v>
      </c>
      <c r="B66" s="25" t="s">
        <v>119</v>
      </c>
      <c r="C66" s="48">
        <v>52734.665999999997</v>
      </c>
      <c r="D66" s="26">
        <v>123453.7</v>
      </c>
      <c r="E66" s="26">
        <v>129690.91234</v>
      </c>
      <c r="F66" s="26">
        <v>52986.844720000001</v>
      </c>
      <c r="G66" s="26">
        <f t="shared" si="34"/>
        <v>42.920418521275586</v>
      </c>
      <c r="H66" s="26">
        <f t="shared" si="35"/>
        <v>40.85625103869171</v>
      </c>
      <c r="I66" s="26">
        <f t="shared" si="39"/>
        <v>100.47820293391069</v>
      </c>
    </row>
    <row r="67" spans="1:9" x14ac:dyDescent="0.2">
      <c r="A67" s="47" t="s">
        <v>122</v>
      </c>
      <c r="B67" s="25" t="s">
        <v>120</v>
      </c>
      <c r="C67" s="48">
        <v>27138.91</v>
      </c>
      <c r="D67" s="26">
        <v>56717.72</v>
      </c>
      <c r="E67" s="26">
        <v>63977.279999999999</v>
      </c>
      <c r="F67" s="26">
        <v>28074.048269999999</v>
      </c>
      <c r="G67" s="26">
        <f t="shared" si="34"/>
        <v>49.49784347819341</v>
      </c>
      <c r="H67" s="26">
        <f t="shared" si="35"/>
        <v>43.881278275662858</v>
      </c>
      <c r="I67" s="26">
        <f t="shared" si="39"/>
        <v>103.44574734210032</v>
      </c>
    </row>
    <row r="68" spans="1:9" ht="25.5" x14ac:dyDescent="0.2">
      <c r="A68" s="8" t="s">
        <v>130</v>
      </c>
      <c r="B68" s="9" t="s">
        <v>131</v>
      </c>
      <c r="C68" s="32">
        <v>0</v>
      </c>
      <c r="D68" s="32">
        <v>10000</v>
      </c>
      <c r="E68" s="32">
        <v>14900</v>
      </c>
      <c r="F68" s="32">
        <v>2959.2370000000001</v>
      </c>
      <c r="G68" s="15">
        <f t="shared" ref="G68" si="42">F68/D68*100</f>
        <v>29.592370000000003</v>
      </c>
      <c r="H68" s="15">
        <f t="shared" ref="H68" si="43">F68/E68*100</f>
        <v>19.860651006711411</v>
      </c>
      <c r="I68" s="26"/>
    </row>
    <row r="69" spans="1:9" x14ac:dyDescent="0.2">
      <c r="A69" s="64" t="s">
        <v>75</v>
      </c>
      <c r="B69" s="65"/>
      <c r="C69" s="23">
        <f>C7+C12+C16+C19+C20+C24+C25+C29+C34+C35+C39+C40+C41+C45+C47+C49+C53+C54+C57+C64+C68</f>
        <v>2349662.1102499994</v>
      </c>
      <c r="D69" s="23">
        <f t="shared" ref="D69:F69" si="44">D7+D12+D16+D19+D20+D24+D25+D29+D34+D35+D39+D40+D41+D45+D47+D49+D53+D54+D57+D64+D68</f>
        <v>4504349.9000000004</v>
      </c>
      <c r="E69" s="23">
        <f>E7+E12+E16+E19+E20+E24+E25+E29+E34+E35+E39+E40+E41+E45+E47+E49+E53+E54+E57+E64+E68</f>
        <v>6478278.2606899999</v>
      </c>
      <c r="F69" s="23">
        <f t="shared" si="44"/>
        <v>2706534.9777400005</v>
      </c>
      <c r="G69" s="23">
        <f>F69/D69*100</f>
        <v>60.087138828624312</v>
      </c>
      <c r="H69" s="23">
        <f>F69/E69*100</f>
        <v>41.778615688109205</v>
      </c>
      <c r="I69" s="23">
        <f>F69/C69*100</f>
        <v>115.18826327977985</v>
      </c>
    </row>
    <row r="70" spans="1:9" x14ac:dyDescent="0.2">
      <c r="A70" s="13"/>
      <c r="F70" s="18"/>
    </row>
  </sheetData>
  <mergeCells count="8">
    <mergeCell ref="A2:I2"/>
    <mergeCell ref="A4:A5"/>
    <mergeCell ref="B4:B5"/>
    <mergeCell ref="C4:C5"/>
    <mergeCell ref="D4:F4"/>
    <mergeCell ref="H4:H5"/>
    <mergeCell ref="I4:I5"/>
    <mergeCell ref="G4:G5"/>
  </mergeCells>
  <printOptions horizontalCentered="1"/>
  <pageMargins left="0.39370078740157483" right="0.39370078740157483" top="0.78740157480314965" bottom="0.19685039370078741" header="0.51181102362204722" footer="0.51181102362204722"/>
  <pageSetup paperSize="9" scale="80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Пирогова Анастасия Евгеньевна</cp:lastModifiedBy>
  <cp:lastPrinted>2019-05-06T06:24:56Z</cp:lastPrinted>
  <dcterms:created xsi:type="dcterms:W3CDTF">2018-03-05T07:29:05Z</dcterms:created>
  <dcterms:modified xsi:type="dcterms:W3CDTF">2022-08-10T09:26:39Z</dcterms:modified>
</cp:coreProperties>
</file>